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5AA50BD7-7837-4DC1-B871-C9FB49B0E9A0}"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<sst xmlns="http://schemas.openxmlformats.org/spreadsheetml/2006/main" count="193" uniqueCount="150">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</sst>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0" fontId="10" fillId="5"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topLeftCell="A5" zoomScale="90" zoomScaleNormal="90" zoomScaleSheetLayoutView="100" workbookViewId="0">
      <selection activeCell="B21" sqref="B21:H21"/>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55.6640625"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99" t="s">
        <v>24</v>
      </c>
      <c r="B3" s="100"/>
      <c r="C3" s="100"/>
      <c r="D3" s="100"/>
      <c r="E3" s="100"/>
      <c r="F3" s="100"/>
      <c r="G3" s="100"/>
      <c r="H3" s="100"/>
      <c r="I3" s="100"/>
      <c r="J3" s="100"/>
      <c r="K3" s="116"/>
      <c r="L3" s="117"/>
    </row>
    <row r="4" spans="1:12" s="2" customFormat="1" ht="7.5" customHeight="1" x14ac:dyDescent="0.25">
      <c r="A4" s="19"/>
      <c r="L4" s="20"/>
    </row>
    <row r="5" spans="1:12" s="2" customFormat="1" ht="25.05" customHeight="1" x14ac:dyDescent="0.25">
      <c r="A5" s="91" t="s">
        <v>6</v>
      </c>
      <c r="B5" s="92"/>
      <c r="C5" s="92"/>
      <c r="D5" s="92"/>
      <c r="E5" s="92"/>
      <c r="F5" s="92"/>
      <c r="G5" s="92"/>
      <c r="H5" s="92"/>
      <c r="I5" s="92"/>
      <c r="J5" s="92"/>
      <c r="K5" s="89"/>
      <c r="L5" s="90"/>
    </row>
    <row r="6" spans="1:12" s="2" customFormat="1" ht="43.5" customHeight="1" x14ac:dyDescent="0.25">
      <c r="A6" s="114" t="s">
        <v>7</v>
      </c>
      <c r="B6" s="112"/>
      <c r="C6" s="112"/>
      <c r="D6" s="112" t="s">
        <v>23</v>
      </c>
      <c r="E6" s="112"/>
      <c r="F6" s="3" t="s">
        <v>11</v>
      </c>
      <c r="G6" s="106" t="s">
        <v>8</v>
      </c>
      <c r="H6" s="107"/>
      <c r="I6" s="108"/>
      <c r="J6" s="3" t="s">
        <v>9</v>
      </c>
      <c r="K6" s="112" t="s">
        <v>10</v>
      </c>
      <c r="L6" s="115"/>
    </row>
    <row r="7" spans="1:12" ht="40.049999999999997" customHeight="1" x14ac:dyDescent="0.25">
      <c r="A7" s="126"/>
      <c r="B7" s="113"/>
      <c r="C7" s="113"/>
      <c r="D7" s="113"/>
      <c r="E7" s="113"/>
      <c r="F7" s="15"/>
      <c r="G7" s="109"/>
      <c r="H7" s="110"/>
      <c r="I7" s="111"/>
      <c r="J7" s="15"/>
      <c r="K7" s="127"/>
      <c r="L7" s="128"/>
    </row>
    <row r="8" spans="1:12" s="2" customFormat="1" ht="25.05" customHeight="1" x14ac:dyDescent="0.25">
      <c r="A8" s="91" t="s">
        <v>0</v>
      </c>
      <c r="B8" s="92"/>
      <c r="C8" s="92"/>
      <c r="D8" s="92"/>
      <c r="E8" s="92"/>
      <c r="F8" s="92"/>
      <c r="G8" s="92"/>
      <c r="H8" s="92"/>
      <c r="I8" s="92"/>
      <c r="J8" s="92"/>
      <c r="K8" s="89"/>
      <c r="L8" s="90"/>
    </row>
    <row r="9" spans="1:12" s="2" customFormat="1" ht="43.5" customHeight="1" x14ac:dyDescent="0.25">
      <c r="A9" s="114" t="s">
        <v>5</v>
      </c>
      <c r="B9" s="112"/>
      <c r="C9" s="112"/>
      <c r="D9" s="112" t="s">
        <v>2</v>
      </c>
      <c r="E9" s="112"/>
      <c r="F9" s="112"/>
      <c r="G9" s="112" t="s">
        <v>3</v>
      </c>
      <c r="H9" s="112"/>
      <c r="I9" s="112"/>
      <c r="J9" s="112"/>
      <c r="K9" s="112" t="s">
        <v>4</v>
      </c>
      <c r="L9" s="115"/>
    </row>
    <row r="10" spans="1:12" s="2" customFormat="1" ht="57" customHeight="1" x14ac:dyDescent="0.25">
      <c r="A10" s="134" t="s">
        <v>112</v>
      </c>
      <c r="B10" s="135"/>
      <c r="C10" s="135"/>
      <c r="D10" s="132" t="str">
        <f>VLOOKUP(A10,datos,2,0)</f>
        <v>Experto/a 2</v>
      </c>
      <c r="E10" s="132"/>
      <c r="F10" s="132"/>
      <c r="G10" s="129" t="str">
        <f>VLOOKUP(A10,datos,3,0)</f>
        <v>Dirección de obra ferroviaria</v>
      </c>
      <c r="H10" s="129"/>
      <c r="I10" s="129"/>
      <c r="J10" s="129"/>
      <c r="K10" s="132" t="str">
        <f>VLOOKUP(A10,datos,4,0)</f>
        <v>Barcelona</v>
      </c>
      <c r="L10" s="133"/>
    </row>
    <row r="11" spans="1:12" s="2" customFormat="1" ht="31.8" customHeight="1" x14ac:dyDescent="0.25">
      <c r="A11" s="136" t="s">
        <v>27</v>
      </c>
      <c r="B11" s="137"/>
      <c r="C11" s="137"/>
      <c r="D11" s="137"/>
      <c r="E11" s="137"/>
      <c r="F11" s="137"/>
      <c r="G11" s="137"/>
      <c r="H11" s="137"/>
      <c r="I11" s="137"/>
      <c r="J11" s="137"/>
      <c r="K11" s="137"/>
      <c r="L11" s="138"/>
    </row>
    <row r="12" spans="1:12" s="2" customFormat="1" ht="25.05" customHeight="1" x14ac:dyDescent="0.25">
      <c r="A12" s="91" t="s">
        <v>43</v>
      </c>
      <c r="B12" s="92"/>
      <c r="C12" s="92"/>
      <c r="D12" s="92"/>
      <c r="E12" s="92"/>
      <c r="F12" s="92"/>
      <c r="G12" s="92"/>
      <c r="H12" s="92"/>
      <c r="I12" s="92"/>
      <c r="J12" s="92"/>
      <c r="K12" s="89"/>
      <c r="L12" s="90"/>
    </row>
    <row r="13" spans="1:12" s="2" customFormat="1" ht="33.6" customHeight="1" x14ac:dyDescent="0.25">
      <c r="A13" s="101" t="s">
        <v>82</v>
      </c>
      <c r="B13" s="102"/>
      <c r="C13" s="102"/>
      <c r="D13" s="102"/>
      <c r="E13" s="102"/>
      <c r="F13" s="102"/>
      <c r="G13" s="102"/>
      <c r="H13" s="102"/>
      <c r="I13" s="102"/>
      <c r="J13" s="102"/>
      <c r="K13" s="102"/>
      <c r="L13" s="103"/>
    </row>
    <row r="14" spans="1:12" s="2" customFormat="1" ht="25.05" customHeight="1" x14ac:dyDescent="0.25">
      <c r="A14" s="91" t="s">
        <v>1</v>
      </c>
      <c r="B14" s="92"/>
      <c r="C14" s="92"/>
      <c r="D14" s="92"/>
      <c r="E14" s="92"/>
      <c r="F14" s="92"/>
      <c r="G14" s="92"/>
      <c r="H14" s="92"/>
      <c r="I14" s="92"/>
      <c r="J14" s="92"/>
      <c r="K14" s="92"/>
      <c r="L14" s="93"/>
    </row>
    <row r="15" spans="1:12" s="2" customFormat="1" ht="19.2" customHeight="1" x14ac:dyDescent="0.25">
      <c r="A15" s="121" t="s">
        <v>44</v>
      </c>
      <c r="B15" s="122"/>
      <c r="C15" s="122"/>
      <c r="D15" s="122"/>
      <c r="E15" s="122"/>
      <c r="F15" s="122"/>
      <c r="G15" s="122"/>
      <c r="H15" s="122"/>
      <c r="I15" s="122"/>
      <c r="J15" s="122"/>
      <c r="K15" s="122"/>
      <c r="L15" s="147"/>
    </row>
    <row r="16" spans="1:12" s="2" customFormat="1" ht="19.2" customHeight="1" x14ac:dyDescent="0.25">
      <c r="A16" s="150" t="s">
        <v>45</v>
      </c>
      <c r="B16" s="151"/>
      <c r="C16" s="152" t="s">
        <v>46</v>
      </c>
      <c r="D16" s="153"/>
      <c r="E16" s="153"/>
      <c r="F16" s="153"/>
      <c r="G16" s="153"/>
      <c r="H16" s="153"/>
      <c r="I16" s="154"/>
      <c r="J16" s="151" t="s">
        <v>47</v>
      </c>
      <c r="K16" s="151"/>
      <c r="L16" s="155"/>
    </row>
    <row r="17" spans="1:12" s="2" customFormat="1" ht="46.8" customHeight="1" x14ac:dyDescent="0.25">
      <c r="A17" s="156"/>
      <c r="B17" s="157"/>
      <c r="C17" s="158"/>
      <c r="D17" s="159"/>
      <c r="E17" s="159"/>
      <c r="F17" s="159"/>
      <c r="G17" s="159"/>
      <c r="H17" s="159"/>
      <c r="I17" s="160"/>
      <c r="J17" s="158"/>
      <c r="K17" s="159"/>
      <c r="L17" s="161"/>
    </row>
    <row r="18" spans="1:12" s="2" customFormat="1" ht="19.2" customHeight="1" thickBot="1" x14ac:dyDescent="0.3">
      <c r="A18" s="130" t="s">
        <v>28</v>
      </c>
      <c r="B18" s="131"/>
      <c r="C18" s="131"/>
      <c r="D18" s="131"/>
      <c r="E18" s="131"/>
      <c r="F18" s="131"/>
      <c r="G18" s="131"/>
      <c r="H18" s="131"/>
      <c r="I18" s="32"/>
      <c r="J18" s="148" t="s">
        <v>32</v>
      </c>
      <c r="K18" s="148"/>
      <c r="L18" s="149"/>
    </row>
    <row r="19" spans="1:12" s="2" customFormat="1" ht="60" customHeight="1" thickBot="1" x14ac:dyDescent="0.3">
      <c r="A19" s="34" t="s">
        <v>34</v>
      </c>
      <c r="B19" s="162" t="str">
        <f>VLOOKUP(A10,datos,6,0)</f>
        <v>Al menos dieciséis (16) años de experiencia profesional global desde el año de  Titulación referida en el apartado 2.1.</v>
      </c>
      <c r="C19" s="163"/>
      <c r="D19" s="163"/>
      <c r="E19" s="163"/>
      <c r="F19" s="163"/>
      <c r="G19" s="163"/>
      <c r="H19" s="163"/>
      <c r="I19" s="36"/>
      <c r="J19" s="148"/>
      <c r="K19" s="148"/>
      <c r="L19" s="149"/>
    </row>
    <row r="20" spans="1:12" s="2" customFormat="1" ht="60" customHeight="1" thickBot="1" x14ac:dyDescent="0.3">
      <c r="A20" s="34" t="s">
        <v>35</v>
      </c>
      <c r="B20" s="164" t="str">
        <f>VLOOKUP(A10,datos,7,0)</f>
        <v>Al menos tres (3) años de experiencia global en el sector de la Ingeniería/ Consultoría del Transporte y/o Tecnologías de la Información.</v>
      </c>
      <c r="C20" s="165"/>
      <c r="D20" s="165"/>
      <c r="E20" s="165"/>
      <c r="F20" s="165"/>
      <c r="G20" s="165"/>
      <c r="H20" s="165"/>
      <c r="I20" s="36"/>
      <c r="J20" s="148"/>
      <c r="K20" s="148"/>
      <c r="L20" s="149"/>
    </row>
    <row r="21" spans="1:12" s="2" customFormat="1" ht="72.599999999999994" customHeight="1" thickBot="1" x14ac:dyDescent="0.3">
      <c r="A21" s="34" t="s">
        <v>36</v>
      </c>
      <c r="B21" s="162" t="str">
        <f>VLOOKUP(A10,datos,8,0)</f>
        <v>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v>
      </c>
      <c r="C21" s="162"/>
      <c r="D21" s="162"/>
      <c r="E21" s="162"/>
      <c r="F21" s="162"/>
      <c r="G21" s="162"/>
      <c r="H21" s="162"/>
      <c r="I21" s="36"/>
      <c r="J21" s="148"/>
      <c r="K21" s="148"/>
      <c r="L21" s="149"/>
    </row>
    <row r="22" spans="1:12" s="2" customFormat="1" ht="60" customHeight="1" thickBot="1" x14ac:dyDescent="0.3">
      <c r="A22" s="34" t="s">
        <v>37</v>
      </c>
      <c r="B22" s="162" t="str">
        <f>VLOOKUP(A10,datos,9,0)</f>
        <v>Al menos un (1) año de experiencia como dirección de obra ferroviaria para el subsistema energía para acometidas eléctricas en estación ferroviaria y para obra de catenaria en estación.</v>
      </c>
      <c r="C22" s="162"/>
      <c r="D22" s="162"/>
      <c r="E22" s="162"/>
      <c r="F22" s="162"/>
      <c r="G22" s="162"/>
      <c r="H22" s="162"/>
      <c r="I22" s="36"/>
      <c r="J22" s="148"/>
      <c r="K22" s="148"/>
      <c r="L22" s="149"/>
    </row>
    <row r="23" spans="1:12" s="2" customFormat="1" ht="19.2" customHeight="1" thickBot="1" x14ac:dyDescent="0.3">
      <c r="A23" s="121" t="s">
        <v>29</v>
      </c>
      <c r="B23" s="122"/>
      <c r="C23" s="122"/>
      <c r="D23" s="122"/>
      <c r="E23" s="122"/>
      <c r="F23" s="122"/>
      <c r="G23" s="122"/>
      <c r="H23" s="122"/>
      <c r="I23" s="39"/>
      <c r="J23" s="148"/>
      <c r="K23" s="148"/>
      <c r="L23" s="149"/>
    </row>
    <row r="24" spans="1:12" s="2" customFormat="1" ht="49.8" customHeight="1" thickBot="1" x14ac:dyDescent="0.3">
      <c r="A24" s="123" t="str">
        <f>VLOOKUP(A10,datos,10,0)</f>
        <v>Formación ferroviaria que contemple Programación y gestión de trabajos en vía.</v>
      </c>
      <c r="B24" s="124"/>
      <c r="C24" s="124"/>
      <c r="D24" s="124"/>
      <c r="E24" s="124"/>
      <c r="F24" s="124"/>
      <c r="G24" s="124"/>
      <c r="H24" s="125"/>
      <c r="I24" s="36"/>
      <c r="J24" s="148"/>
      <c r="K24" s="148"/>
      <c r="L24" s="149"/>
    </row>
    <row r="25" spans="1:12" s="2" customFormat="1" ht="49.8" customHeight="1" thickBot="1" x14ac:dyDescent="0.3">
      <c r="A25" s="123" t="str">
        <f>VLOOKUP(A10,datos,11,0)</f>
        <v>Formación ferroviaria que contemple Integración infraestructura, energía y CMS.</v>
      </c>
      <c r="B25" s="124"/>
      <c r="C25" s="124"/>
      <c r="D25" s="124"/>
      <c r="E25" s="124"/>
      <c r="F25" s="124"/>
      <c r="G25" s="124"/>
      <c r="H25" s="125"/>
      <c r="I25" s="36"/>
      <c r="J25" s="148"/>
      <c r="K25" s="148"/>
      <c r="L25" s="149"/>
    </row>
    <row r="26" spans="1:12" s="2" customFormat="1" ht="49.8" customHeight="1" thickBot="1" x14ac:dyDescent="0.3">
      <c r="A26" s="123">
        <f>VLOOKUP(A10,datos,12,0)</f>
        <v>0</v>
      </c>
      <c r="B26" s="124"/>
      <c r="C26" s="124"/>
      <c r="D26" s="124"/>
      <c r="E26" s="124"/>
      <c r="F26" s="124"/>
      <c r="G26" s="124"/>
      <c r="H26" s="125"/>
      <c r="I26" s="36"/>
      <c r="J26" s="148"/>
      <c r="K26" s="148"/>
      <c r="L26" s="149"/>
    </row>
    <row r="27" spans="1:12" s="2" customFormat="1" ht="49.8" customHeight="1" thickBot="1" x14ac:dyDescent="0.3">
      <c r="A27" s="123">
        <f>VLOOKUP(A10,datos,13,0)</f>
        <v>0</v>
      </c>
      <c r="B27" s="124"/>
      <c r="C27" s="124"/>
      <c r="D27" s="124"/>
      <c r="E27" s="124"/>
      <c r="F27" s="124"/>
      <c r="G27" s="124"/>
      <c r="H27" s="125"/>
      <c r="I27" s="36"/>
      <c r="J27" s="148"/>
      <c r="K27" s="148"/>
      <c r="L27" s="149"/>
    </row>
    <row r="28" spans="1:12" s="2" customFormat="1" ht="49.8" customHeight="1" thickBot="1" x14ac:dyDescent="0.3">
      <c r="A28" s="123">
        <f>VLOOKUP(A10,datos,14,0)</f>
        <v>0</v>
      </c>
      <c r="B28" s="124"/>
      <c r="C28" s="124"/>
      <c r="D28" s="124"/>
      <c r="E28" s="124"/>
      <c r="F28" s="124"/>
      <c r="G28" s="124"/>
      <c r="H28" s="125"/>
      <c r="I28" s="36"/>
      <c r="J28" s="148"/>
      <c r="K28" s="148"/>
      <c r="L28" s="149"/>
    </row>
    <row r="29" spans="1:12" s="2" customFormat="1" ht="49.8" customHeight="1" thickBot="1" x14ac:dyDescent="0.3">
      <c r="A29" s="123">
        <f>VLOOKUP(A10,datos,15,0)</f>
        <v>0</v>
      </c>
      <c r="B29" s="124"/>
      <c r="C29" s="124"/>
      <c r="D29" s="124"/>
      <c r="E29" s="124"/>
      <c r="F29" s="124"/>
      <c r="G29" s="124"/>
      <c r="H29" s="125"/>
      <c r="I29" s="36"/>
      <c r="J29" s="148"/>
      <c r="K29" s="148"/>
      <c r="L29" s="149"/>
    </row>
    <row r="30" spans="1:12" s="2" customFormat="1" ht="19.2" customHeight="1" x14ac:dyDescent="0.25">
      <c r="A30" s="121" t="s">
        <v>30</v>
      </c>
      <c r="B30" s="122"/>
      <c r="C30" s="122"/>
      <c r="D30" s="122"/>
      <c r="E30" s="122"/>
      <c r="F30" s="122"/>
      <c r="G30" s="122"/>
      <c r="H30" s="122"/>
      <c r="I30" s="39"/>
      <c r="J30" s="148"/>
      <c r="K30" s="148"/>
      <c r="L30" s="149"/>
    </row>
    <row r="31" spans="1:12" s="2" customFormat="1" ht="42.6" customHeight="1" thickBot="1" x14ac:dyDescent="0.3">
      <c r="A31" s="118">
        <f>VLOOKUP(A10,datos,16,0)</f>
        <v>0</v>
      </c>
      <c r="B31" s="119"/>
      <c r="C31" s="119"/>
      <c r="D31" s="119"/>
      <c r="E31" s="119"/>
      <c r="F31" s="119"/>
      <c r="G31" s="119"/>
      <c r="H31" s="120"/>
      <c r="I31" s="35"/>
      <c r="J31" s="148"/>
      <c r="K31" s="148"/>
      <c r="L31" s="149"/>
    </row>
    <row r="32" spans="1:12" ht="30.6" customHeight="1" x14ac:dyDescent="0.25">
      <c r="A32" s="104" t="s">
        <v>25</v>
      </c>
      <c r="B32" s="105"/>
      <c r="C32" s="105"/>
      <c r="D32" s="105"/>
      <c r="E32" s="105"/>
      <c r="F32" s="105"/>
      <c r="G32" s="105"/>
      <c r="H32" s="105"/>
      <c r="I32" s="105"/>
      <c r="J32" s="105"/>
      <c r="K32" s="105"/>
      <c r="L32" s="21"/>
    </row>
    <row r="33" spans="1:12" s="2" customFormat="1" ht="110.4" customHeight="1" x14ac:dyDescent="0.25">
      <c r="A33" s="74" t="s">
        <v>84</v>
      </c>
      <c r="B33" s="75"/>
      <c r="C33" s="75"/>
      <c r="D33" s="75"/>
      <c r="E33" s="75"/>
      <c r="F33" s="75"/>
      <c r="G33" s="75"/>
      <c r="H33" s="75"/>
      <c r="I33" s="75"/>
      <c r="J33" s="75"/>
      <c r="K33" s="75"/>
      <c r="L33" s="76"/>
    </row>
    <row r="34" spans="1:12" s="2" customFormat="1" ht="66.599999999999994" customHeight="1" x14ac:dyDescent="0.25">
      <c r="A34" s="83" t="s">
        <v>33</v>
      </c>
      <c r="B34" s="84"/>
      <c r="C34" s="84"/>
      <c r="D34" s="84"/>
      <c r="E34" s="84"/>
      <c r="F34" s="84"/>
      <c r="G34" s="84"/>
      <c r="H34" s="84"/>
      <c r="I34" s="84"/>
      <c r="J34" s="85"/>
      <c r="K34" s="86"/>
      <c r="L34" s="22">
        <v>5</v>
      </c>
    </row>
    <row r="35" spans="1:12" s="2" customFormat="1" ht="34.950000000000003" customHeight="1" x14ac:dyDescent="0.25">
      <c r="A35" s="23" t="s">
        <v>26</v>
      </c>
      <c r="B35" s="10" t="s">
        <v>85</v>
      </c>
      <c r="C35" s="87" t="s">
        <v>15</v>
      </c>
      <c r="D35" s="88"/>
      <c r="E35" s="87" t="s">
        <v>38</v>
      </c>
      <c r="F35" s="88"/>
      <c r="G35" s="87" t="s">
        <v>39</v>
      </c>
      <c r="H35" s="94"/>
      <c r="I35" s="88"/>
      <c r="J35" s="10" t="s">
        <v>12</v>
      </c>
      <c r="K35" s="10" t="s">
        <v>13</v>
      </c>
      <c r="L35" s="24" t="s">
        <v>14</v>
      </c>
    </row>
    <row r="36" spans="1:12" s="4" customFormat="1" ht="19.95" customHeight="1" x14ac:dyDescent="0.7">
      <c r="A36" s="25"/>
      <c r="B36" s="13"/>
      <c r="C36" s="77"/>
      <c r="D36" s="78"/>
      <c r="E36" s="77"/>
      <c r="F36" s="78"/>
      <c r="G36" s="79"/>
      <c r="H36" s="79"/>
      <c r="I36" s="79"/>
      <c r="J36" s="11" t="str">
        <f>IF(OR(ISBLANK(A36),ISBLANK(B36)),"",(B36-A36)+1)</f>
        <v/>
      </c>
      <c r="K36" s="12">
        <f>5/9125</f>
        <v>5.4794520547945202E-4</v>
      </c>
      <c r="L36" s="26" t="str">
        <f t="shared" ref="L36:L49" si="0">IFERROR(ROUND(J36*K36,4),"")</f>
        <v/>
      </c>
    </row>
    <row r="37" spans="1:12" s="5" customFormat="1" ht="19.95" customHeight="1" x14ac:dyDescent="0.7">
      <c r="A37" s="25"/>
      <c r="B37" s="14"/>
      <c r="C37" s="77"/>
      <c r="D37" s="78"/>
      <c r="E37" s="77"/>
      <c r="F37" s="78"/>
      <c r="G37" s="79"/>
      <c r="H37" s="79"/>
      <c r="I37" s="79"/>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77"/>
      <c r="D38" s="78"/>
      <c r="E38" s="77"/>
      <c r="F38" s="78"/>
      <c r="G38" s="79"/>
      <c r="H38" s="79"/>
      <c r="I38" s="79"/>
      <c r="J38" s="11" t="str">
        <f t="shared" si="1"/>
        <v/>
      </c>
      <c r="K38" s="12">
        <f t="shared" si="2"/>
        <v>5.4794520547945202E-4</v>
      </c>
      <c r="L38" s="26" t="str">
        <f t="shared" si="0"/>
        <v/>
      </c>
    </row>
    <row r="39" spans="1:12" s="5" customFormat="1" ht="19.95" customHeight="1" x14ac:dyDescent="0.7">
      <c r="A39" s="25"/>
      <c r="B39" s="14"/>
      <c r="C39" s="77"/>
      <c r="D39" s="78"/>
      <c r="E39" s="77"/>
      <c r="F39" s="78"/>
      <c r="G39" s="79"/>
      <c r="H39" s="79"/>
      <c r="I39" s="79"/>
      <c r="J39" s="11" t="str">
        <f t="shared" si="1"/>
        <v/>
      </c>
      <c r="K39" s="12">
        <f t="shared" si="2"/>
        <v>5.4794520547945202E-4</v>
      </c>
      <c r="L39" s="26" t="str">
        <f t="shared" si="0"/>
        <v/>
      </c>
    </row>
    <row r="40" spans="1:12" s="5" customFormat="1" ht="19.95" customHeight="1" x14ac:dyDescent="0.7">
      <c r="A40" s="25"/>
      <c r="B40" s="14"/>
      <c r="C40" s="77"/>
      <c r="D40" s="78"/>
      <c r="E40" s="77"/>
      <c r="F40" s="78" t="str">
        <f>IF(OR(ISBLANK(#REF!),ISBLANK(B40)),"",B40-#REF!)</f>
        <v/>
      </c>
      <c r="G40" s="79"/>
      <c r="H40" s="79"/>
      <c r="I40" s="79"/>
      <c r="J40" s="11" t="str">
        <f t="shared" si="1"/>
        <v/>
      </c>
      <c r="K40" s="12">
        <f t="shared" si="2"/>
        <v>5.4794520547945202E-4</v>
      </c>
      <c r="L40" s="26" t="str">
        <f t="shared" si="0"/>
        <v/>
      </c>
    </row>
    <row r="41" spans="1:12" s="5" customFormat="1" ht="19.95" customHeight="1" x14ac:dyDescent="0.7">
      <c r="A41" s="25"/>
      <c r="B41" s="14"/>
      <c r="C41" s="77"/>
      <c r="D41" s="78"/>
      <c r="E41" s="77"/>
      <c r="F41" s="78" t="str">
        <f>IF(OR(ISBLANK(#REF!),ISBLANK(B41)),"",B41-#REF!)</f>
        <v/>
      </c>
      <c r="G41" s="79"/>
      <c r="H41" s="79"/>
      <c r="I41" s="79"/>
      <c r="J41" s="11" t="str">
        <f t="shared" si="1"/>
        <v/>
      </c>
      <c r="K41" s="12">
        <f t="shared" si="2"/>
        <v>5.4794520547945202E-4</v>
      </c>
      <c r="L41" s="26" t="str">
        <f t="shared" si="0"/>
        <v/>
      </c>
    </row>
    <row r="42" spans="1:12" s="5" customFormat="1" ht="19.95" customHeight="1" x14ac:dyDescent="0.7">
      <c r="A42" s="25"/>
      <c r="B42" s="14"/>
      <c r="C42" s="77"/>
      <c r="D42" s="78"/>
      <c r="E42" s="77"/>
      <c r="F42" s="78" t="str">
        <f>IF(OR(ISBLANK(#REF!),ISBLANK(B42)),"",B42-#REF!)</f>
        <v/>
      </c>
      <c r="G42" s="79"/>
      <c r="H42" s="79"/>
      <c r="I42" s="79"/>
      <c r="J42" s="11" t="str">
        <f t="shared" si="1"/>
        <v/>
      </c>
      <c r="K42" s="12">
        <f t="shared" si="2"/>
        <v>5.4794520547945202E-4</v>
      </c>
      <c r="L42" s="26" t="str">
        <f t="shared" si="0"/>
        <v/>
      </c>
    </row>
    <row r="43" spans="1:12" s="5" customFormat="1" ht="19.95" customHeight="1" x14ac:dyDescent="0.7">
      <c r="A43" s="25"/>
      <c r="B43" s="14"/>
      <c r="C43" s="77"/>
      <c r="D43" s="78"/>
      <c r="E43" s="77"/>
      <c r="F43" s="78" t="str">
        <f>IF(OR(ISBLANK(#REF!),ISBLANK(B43)),"",B43-#REF!)</f>
        <v/>
      </c>
      <c r="G43" s="79"/>
      <c r="H43" s="79"/>
      <c r="I43" s="79"/>
      <c r="J43" s="11" t="str">
        <f t="shared" si="1"/>
        <v/>
      </c>
      <c r="K43" s="12">
        <f t="shared" si="2"/>
        <v>5.4794520547945202E-4</v>
      </c>
      <c r="L43" s="26" t="str">
        <f t="shared" si="0"/>
        <v/>
      </c>
    </row>
    <row r="44" spans="1:12" s="5" customFormat="1" ht="19.95" customHeight="1" x14ac:dyDescent="0.7">
      <c r="A44" s="25"/>
      <c r="B44" s="14"/>
      <c r="C44" s="77"/>
      <c r="D44" s="78"/>
      <c r="E44" s="77"/>
      <c r="F44" s="78" t="str">
        <f>IF(OR(ISBLANK(#REF!),ISBLANK(B44)),"",B44-#REF!)</f>
        <v/>
      </c>
      <c r="G44" s="79"/>
      <c r="H44" s="79"/>
      <c r="I44" s="79"/>
      <c r="J44" s="11" t="str">
        <f t="shared" si="1"/>
        <v/>
      </c>
      <c r="K44" s="12">
        <f t="shared" si="2"/>
        <v>5.4794520547945202E-4</v>
      </c>
      <c r="L44" s="26" t="str">
        <f t="shared" si="0"/>
        <v/>
      </c>
    </row>
    <row r="45" spans="1:12" s="5" customFormat="1" ht="19.95" customHeight="1" x14ac:dyDescent="0.7">
      <c r="A45" s="25"/>
      <c r="B45" s="14"/>
      <c r="C45" s="77"/>
      <c r="D45" s="78"/>
      <c r="E45" s="77"/>
      <c r="F45" s="78" t="str">
        <f>IF(OR(ISBLANK(#REF!),ISBLANK(B45)),"",B45-#REF!)</f>
        <v/>
      </c>
      <c r="G45" s="79"/>
      <c r="H45" s="79"/>
      <c r="I45" s="79"/>
      <c r="J45" s="11" t="str">
        <f t="shared" si="1"/>
        <v/>
      </c>
      <c r="K45" s="12">
        <f t="shared" si="2"/>
        <v>5.4794520547945202E-4</v>
      </c>
      <c r="L45" s="26" t="str">
        <f t="shared" si="0"/>
        <v/>
      </c>
    </row>
    <row r="46" spans="1:12" s="5" customFormat="1" ht="19.95" customHeight="1" x14ac:dyDescent="0.7">
      <c r="A46" s="25"/>
      <c r="B46" s="14"/>
      <c r="C46" s="77"/>
      <c r="D46" s="78"/>
      <c r="E46" s="77"/>
      <c r="F46" s="78" t="str">
        <f>IF(OR(ISBLANK(#REF!),ISBLANK(B46)),"",B46-#REF!)</f>
        <v/>
      </c>
      <c r="G46" s="79"/>
      <c r="H46" s="79"/>
      <c r="I46" s="79"/>
      <c r="J46" s="11" t="str">
        <f t="shared" si="1"/>
        <v/>
      </c>
      <c r="K46" s="12">
        <f t="shared" si="2"/>
        <v>5.4794520547945202E-4</v>
      </c>
      <c r="L46" s="26" t="str">
        <f t="shared" si="0"/>
        <v/>
      </c>
    </row>
    <row r="47" spans="1:12" s="5" customFormat="1" ht="19.95" customHeight="1" x14ac:dyDescent="0.7">
      <c r="A47" s="25"/>
      <c r="B47" s="14"/>
      <c r="C47" s="77"/>
      <c r="D47" s="78"/>
      <c r="E47" s="77"/>
      <c r="F47" s="78" t="str">
        <f>IF(OR(ISBLANK(#REF!),ISBLANK(B47)),"",B47-#REF!)</f>
        <v/>
      </c>
      <c r="G47" s="79"/>
      <c r="H47" s="79"/>
      <c r="I47" s="79"/>
      <c r="J47" s="11" t="str">
        <f t="shared" si="1"/>
        <v/>
      </c>
      <c r="K47" s="12">
        <f t="shared" si="2"/>
        <v>5.4794520547945202E-4</v>
      </c>
      <c r="L47" s="26" t="str">
        <f t="shared" si="0"/>
        <v/>
      </c>
    </row>
    <row r="48" spans="1:12" s="5" customFormat="1" ht="19.95" customHeight="1" x14ac:dyDescent="0.7">
      <c r="A48" s="25"/>
      <c r="B48" s="14"/>
      <c r="C48" s="77"/>
      <c r="D48" s="78"/>
      <c r="E48" s="77"/>
      <c r="F48" s="78" t="str">
        <f>IF(OR(ISBLANK(#REF!),ISBLANK(B48)),"",B48-#REF!)</f>
        <v/>
      </c>
      <c r="G48" s="79"/>
      <c r="H48" s="79"/>
      <c r="I48" s="79"/>
      <c r="J48" s="11" t="str">
        <f t="shared" si="1"/>
        <v/>
      </c>
      <c r="K48" s="12">
        <f t="shared" si="2"/>
        <v>5.4794520547945202E-4</v>
      </c>
      <c r="L48" s="26" t="str">
        <f t="shared" si="0"/>
        <v/>
      </c>
    </row>
    <row r="49" spans="1:12" s="5" customFormat="1" ht="19.95" customHeight="1" x14ac:dyDescent="0.7">
      <c r="A49" s="25"/>
      <c r="B49" s="14"/>
      <c r="C49" s="77"/>
      <c r="D49" s="78"/>
      <c r="E49" s="77"/>
      <c r="F49" s="78" t="str">
        <f>IF(OR(ISBLANK(#REF!),ISBLANK(B49)),"",B49-#REF!)</f>
        <v/>
      </c>
      <c r="G49" s="79"/>
      <c r="H49" s="79"/>
      <c r="I49" s="79"/>
      <c r="J49" s="11" t="str">
        <f t="shared" si="1"/>
        <v/>
      </c>
      <c r="K49" s="12">
        <f t="shared" si="2"/>
        <v>5.4794520547945202E-4</v>
      </c>
      <c r="L49" s="26" t="str">
        <f t="shared" si="0"/>
        <v/>
      </c>
    </row>
    <row r="50" spans="1:12" s="5" customFormat="1" ht="34.799999999999997" customHeight="1" x14ac:dyDescent="0.7">
      <c r="A50" s="80" t="s">
        <v>88</v>
      </c>
      <c r="B50" s="81"/>
      <c r="C50" s="81"/>
      <c r="D50" s="81"/>
      <c r="E50" s="81"/>
      <c r="F50" s="81"/>
      <c r="G50" s="81"/>
      <c r="H50" s="81"/>
      <c r="I50" s="81"/>
      <c r="J50" s="81"/>
      <c r="K50" s="82"/>
      <c r="L50" s="38">
        <f>MIN(5,ROUND(SUM(L36:L49),4))</f>
        <v>0</v>
      </c>
    </row>
    <row r="51" spans="1:12" s="2" customFormat="1" ht="66.599999999999994" customHeight="1" x14ac:dyDescent="0.25">
      <c r="A51" s="83" t="s">
        <v>40</v>
      </c>
      <c r="B51" s="84"/>
      <c r="C51" s="84"/>
      <c r="D51" s="84"/>
      <c r="E51" s="84"/>
      <c r="F51" s="84"/>
      <c r="G51" s="84"/>
      <c r="H51" s="84"/>
      <c r="I51" s="84"/>
      <c r="J51" s="85"/>
      <c r="K51" s="86"/>
      <c r="L51" s="22">
        <v>10</v>
      </c>
    </row>
    <row r="52" spans="1:12" s="2" customFormat="1" ht="34.950000000000003" customHeight="1" x14ac:dyDescent="0.25">
      <c r="A52" s="23" t="s">
        <v>26</v>
      </c>
      <c r="B52" s="10" t="s">
        <v>85</v>
      </c>
      <c r="C52" s="87" t="s">
        <v>15</v>
      </c>
      <c r="D52" s="88"/>
      <c r="E52" s="87" t="s">
        <v>38</v>
      </c>
      <c r="F52" s="88"/>
      <c r="G52" s="87" t="s">
        <v>39</v>
      </c>
      <c r="H52" s="94"/>
      <c r="I52" s="88"/>
      <c r="J52" s="10" t="s">
        <v>12</v>
      </c>
      <c r="K52" s="10" t="s">
        <v>13</v>
      </c>
      <c r="L52" s="24" t="s">
        <v>14</v>
      </c>
    </row>
    <row r="53" spans="1:12" s="4" customFormat="1" ht="19.95" customHeight="1" x14ac:dyDescent="0.7">
      <c r="A53" s="25"/>
      <c r="B53" s="13"/>
      <c r="C53" s="77"/>
      <c r="D53" s="78"/>
      <c r="E53" s="77"/>
      <c r="F53" s="78"/>
      <c r="G53" s="79"/>
      <c r="H53" s="79"/>
      <c r="I53" s="79"/>
      <c r="J53" s="11" t="str">
        <f>IF(OR(ISBLANK(A53),ISBLANK(B53)),"",(B53-A53)+1)</f>
        <v/>
      </c>
      <c r="K53" s="12">
        <f>10/7300</f>
        <v>1.3698630136986301E-3</v>
      </c>
      <c r="L53" s="26" t="str">
        <f>IFERROR(ROUND(J53*K53,4),"")</f>
        <v/>
      </c>
    </row>
    <row r="54" spans="1:12" s="5" customFormat="1" ht="19.95" customHeight="1" x14ac:dyDescent="0.7">
      <c r="A54" s="25"/>
      <c r="B54" s="14"/>
      <c r="C54" s="77"/>
      <c r="D54" s="78"/>
      <c r="E54" s="77"/>
      <c r="F54" s="78"/>
      <c r="G54" s="79"/>
      <c r="H54" s="79"/>
      <c r="I54" s="79"/>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77"/>
      <c r="D55" s="78"/>
      <c r="E55" s="77"/>
      <c r="F55" s="78"/>
      <c r="G55" s="79"/>
      <c r="H55" s="79"/>
      <c r="I55" s="79"/>
      <c r="J55" s="11" t="str">
        <f t="shared" si="3"/>
        <v/>
      </c>
      <c r="K55" s="12">
        <f t="shared" si="4"/>
        <v>1.3698630136986301E-3</v>
      </c>
      <c r="L55" s="26" t="str">
        <f t="shared" si="5"/>
        <v/>
      </c>
    </row>
    <row r="56" spans="1:12" s="5" customFormat="1" ht="19.95" customHeight="1" x14ac:dyDescent="0.7">
      <c r="A56" s="25"/>
      <c r="B56" s="14"/>
      <c r="C56" s="77"/>
      <c r="D56" s="78"/>
      <c r="E56" s="77"/>
      <c r="F56" s="78"/>
      <c r="G56" s="79"/>
      <c r="H56" s="79"/>
      <c r="I56" s="79"/>
      <c r="J56" s="11" t="str">
        <f t="shared" si="3"/>
        <v/>
      </c>
      <c r="K56" s="12">
        <f t="shared" si="4"/>
        <v>1.3698630136986301E-3</v>
      </c>
      <c r="L56" s="26" t="str">
        <f t="shared" si="5"/>
        <v/>
      </c>
    </row>
    <row r="57" spans="1:12" s="5" customFormat="1" ht="19.95" customHeight="1" x14ac:dyDescent="0.7">
      <c r="A57" s="25"/>
      <c r="B57" s="14"/>
      <c r="C57" s="77"/>
      <c r="D57" s="78"/>
      <c r="E57" s="77"/>
      <c r="F57" s="78"/>
      <c r="G57" s="79"/>
      <c r="H57" s="79"/>
      <c r="I57" s="79"/>
      <c r="J57" s="11" t="str">
        <f t="shared" si="3"/>
        <v/>
      </c>
      <c r="K57" s="12">
        <f t="shared" si="4"/>
        <v>1.3698630136986301E-3</v>
      </c>
      <c r="L57" s="26" t="str">
        <f t="shared" si="5"/>
        <v/>
      </c>
    </row>
    <row r="58" spans="1:12" s="5" customFormat="1" ht="19.95" customHeight="1" x14ac:dyDescent="0.7">
      <c r="A58" s="25"/>
      <c r="B58" s="14"/>
      <c r="C58" s="77"/>
      <c r="D58" s="78"/>
      <c r="E58" s="77"/>
      <c r="F58" s="78"/>
      <c r="G58" s="79"/>
      <c r="H58" s="79"/>
      <c r="I58" s="79"/>
      <c r="J58" s="11" t="str">
        <f t="shared" si="3"/>
        <v/>
      </c>
      <c r="K58" s="12">
        <f t="shared" si="4"/>
        <v>1.3698630136986301E-3</v>
      </c>
      <c r="L58" s="26" t="str">
        <f t="shared" si="5"/>
        <v/>
      </c>
    </row>
    <row r="59" spans="1:12" s="5" customFormat="1" ht="19.95" customHeight="1" x14ac:dyDescent="0.7">
      <c r="A59" s="25"/>
      <c r="B59" s="14"/>
      <c r="C59" s="77"/>
      <c r="D59" s="78"/>
      <c r="E59" s="77"/>
      <c r="F59" s="78"/>
      <c r="G59" s="79"/>
      <c r="H59" s="79"/>
      <c r="I59" s="79"/>
      <c r="J59" s="11" t="str">
        <f t="shared" si="3"/>
        <v/>
      </c>
      <c r="K59" s="12">
        <f t="shared" si="4"/>
        <v>1.3698630136986301E-3</v>
      </c>
      <c r="L59" s="26" t="str">
        <f t="shared" si="5"/>
        <v/>
      </c>
    </row>
    <row r="60" spans="1:12" s="5" customFormat="1" ht="19.95" customHeight="1" x14ac:dyDescent="0.7">
      <c r="A60" s="25"/>
      <c r="B60" s="14"/>
      <c r="C60" s="77"/>
      <c r="D60" s="78"/>
      <c r="E60" s="77"/>
      <c r="F60" s="78"/>
      <c r="G60" s="79"/>
      <c r="H60" s="79"/>
      <c r="I60" s="79"/>
      <c r="J60" s="11" t="str">
        <f t="shared" si="3"/>
        <v/>
      </c>
      <c r="K60" s="12">
        <f t="shared" si="4"/>
        <v>1.3698630136986301E-3</v>
      </c>
      <c r="L60" s="26" t="str">
        <f t="shared" si="5"/>
        <v/>
      </c>
    </row>
    <row r="61" spans="1:12" s="5" customFormat="1" ht="19.95" customHeight="1" x14ac:dyDescent="0.7">
      <c r="A61" s="25"/>
      <c r="B61" s="14"/>
      <c r="C61" s="77"/>
      <c r="D61" s="78"/>
      <c r="E61" s="77"/>
      <c r="F61" s="78"/>
      <c r="G61" s="79"/>
      <c r="H61" s="79"/>
      <c r="I61" s="79"/>
      <c r="J61" s="11" t="str">
        <f t="shared" si="3"/>
        <v/>
      </c>
      <c r="K61" s="12">
        <f t="shared" si="4"/>
        <v>1.3698630136986301E-3</v>
      </c>
      <c r="L61" s="26" t="str">
        <f t="shared" si="5"/>
        <v/>
      </c>
    </row>
    <row r="62" spans="1:12" s="5" customFormat="1" ht="19.95" customHeight="1" x14ac:dyDescent="0.7">
      <c r="A62" s="25"/>
      <c r="B62" s="14"/>
      <c r="C62" s="77"/>
      <c r="D62" s="78"/>
      <c r="E62" s="77"/>
      <c r="F62" s="78"/>
      <c r="G62" s="79"/>
      <c r="H62" s="79"/>
      <c r="I62" s="79"/>
      <c r="J62" s="11" t="str">
        <f t="shared" si="3"/>
        <v/>
      </c>
      <c r="K62" s="12">
        <f t="shared" si="4"/>
        <v>1.3698630136986301E-3</v>
      </c>
      <c r="L62" s="26" t="str">
        <f t="shared" si="5"/>
        <v/>
      </c>
    </row>
    <row r="63" spans="1:12" s="5" customFormat="1" ht="19.95" customHeight="1" x14ac:dyDescent="0.7">
      <c r="A63" s="25"/>
      <c r="B63" s="14"/>
      <c r="C63" s="77"/>
      <c r="D63" s="78"/>
      <c r="E63" s="77"/>
      <c r="F63" s="78"/>
      <c r="G63" s="79"/>
      <c r="H63" s="79"/>
      <c r="I63" s="79"/>
      <c r="J63" s="11" t="str">
        <f t="shared" si="3"/>
        <v/>
      </c>
      <c r="K63" s="12">
        <f t="shared" si="4"/>
        <v>1.3698630136986301E-3</v>
      </c>
      <c r="L63" s="26" t="str">
        <f t="shared" si="5"/>
        <v/>
      </c>
    </row>
    <row r="64" spans="1:12" s="5" customFormat="1" ht="19.95" customHeight="1" x14ac:dyDescent="0.7">
      <c r="A64" s="25"/>
      <c r="B64" s="14"/>
      <c r="C64" s="77"/>
      <c r="D64" s="78"/>
      <c r="E64" s="77"/>
      <c r="F64" s="78"/>
      <c r="G64" s="79"/>
      <c r="H64" s="79"/>
      <c r="I64" s="79"/>
      <c r="J64" s="11" t="str">
        <f t="shared" si="3"/>
        <v/>
      </c>
      <c r="K64" s="12">
        <f t="shared" si="4"/>
        <v>1.3698630136986301E-3</v>
      </c>
      <c r="L64" s="26" t="str">
        <f t="shared" si="5"/>
        <v/>
      </c>
    </row>
    <row r="65" spans="1:12" s="5" customFormat="1" ht="19.95" customHeight="1" x14ac:dyDescent="0.7">
      <c r="A65" s="25"/>
      <c r="B65" s="14"/>
      <c r="C65" s="77"/>
      <c r="D65" s="78"/>
      <c r="E65" s="77"/>
      <c r="F65" s="78"/>
      <c r="G65" s="79"/>
      <c r="H65" s="79"/>
      <c r="I65" s="79"/>
      <c r="J65" s="11" t="str">
        <f t="shared" si="3"/>
        <v/>
      </c>
      <c r="K65" s="12">
        <f t="shared" si="4"/>
        <v>1.3698630136986301E-3</v>
      </c>
      <c r="L65" s="26" t="str">
        <f t="shared" si="5"/>
        <v/>
      </c>
    </row>
    <row r="66" spans="1:12" s="5" customFormat="1" ht="19.95" customHeight="1" x14ac:dyDescent="0.7">
      <c r="A66" s="25"/>
      <c r="B66" s="14"/>
      <c r="C66" s="77"/>
      <c r="D66" s="78"/>
      <c r="E66" s="77"/>
      <c r="F66" s="78"/>
      <c r="G66" s="79"/>
      <c r="H66" s="79"/>
      <c r="I66" s="79"/>
      <c r="J66" s="11" t="str">
        <f t="shared" si="3"/>
        <v/>
      </c>
      <c r="K66" s="12">
        <f t="shared" si="4"/>
        <v>1.3698630136986301E-3</v>
      </c>
      <c r="L66" s="26" t="str">
        <f t="shared" si="5"/>
        <v/>
      </c>
    </row>
    <row r="67" spans="1:12" s="5" customFormat="1" ht="34.799999999999997" customHeight="1" x14ac:dyDescent="0.7">
      <c r="A67" s="80" t="s">
        <v>89</v>
      </c>
      <c r="B67" s="81"/>
      <c r="C67" s="81"/>
      <c r="D67" s="81"/>
      <c r="E67" s="81"/>
      <c r="F67" s="81"/>
      <c r="G67" s="81"/>
      <c r="H67" s="81"/>
      <c r="I67" s="81"/>
      <c r="J67" s="81"/>
      <c r="K67" s="82"/>
      <c r="L67" s="38">
        <f>MIN(10,ROUND(SUM(L53:L66),4))</f>
        <v>0</v>
      </c>
    </row>
    <row r="68" spans="1:12" s="2" customFormat="1" ht="66.599999999999994" customHeight="1" x14ac:dyDescent="0.25">
      <c r="A68" s="83" t="s">
        <v>41</v>
      </c>
      <c r="B68" s="84"/>
      <c r="C68" s="84"/>
      <c r="D68" s="84"/>
      <c r="E68" s="84"/>
      <c r="F68" s="84"/>
      <c r="G68" s="84"/>
      <c r="H68" s="84"/>
      <c r="I68" s="84"/>
      <c r="J68" s="85"/>
      <c r="K68" s="86"/>
      <c r="L68" s="22">
        <v>10</v>
      </c>
    </row>
    <row r="69" spans="1:12" s="2" customFormat="1" ht="34.950000000000003" customHeight="1" x14ac:dyDescent="0.25">
      <c r="A69" s="23" t="s">
        <v>26</v>
      </c>
      <c r="B69" s="10" t="s">
        <v>85</v>
      </c>
      <c r="C69" s="87" t="s">
        <v>15</v>
      </c>
      <c r="D69" s="88"/>
      <c r="E69" s="87" t="s">
        <v>38</v>
      </c>
      <c r="F69" s="88"/>
      <c r="G69" s="87" t="s">
        <v>39</v>
      </c>
      <c r="H69" s="94"/>
      <c r="I69" s="88"/>
      <c r="J69" s="10" t="s">
        <v>12</v>
      </c>
      <c r="K69" s="10" t="s">
        <v>13</v>
      </c>
      <c r="L69" s="24" t="s">
        <v>14</v>
      </c>
    </row>
    <row r="70" spans="1:12" s="4" customFormat="1" ht="19.95" customHeight="1" x14ac:dyDescent="0.7">
      <c r="A70" s="25"/>
      <c r="B70" s="13"/>
      <c r="C70" s="77"/>
      <c r="D70" s="78"/>
      <c r="E70" s="77"/>
      <c r="F70" s="78"/>
      <c r="G70" s="79"/>
      <c r="H70" s="79"/>
      <c r="I70" s="79"/>
      <c r="J70" s="11" t="str">
        <f>IF(OR(ISBLANK(A70),ISBLANK(B70)),"",(B70-A70)+1)</f>
        <v/>
      </c>
      <c r="K70" s="12">
        <f>10/7300</f>
        <v>1.3698630136986301E-3</v>
      </c>
      <c r="L70" s="26" t="str">
        <f>IFERROR(ROUND(J70*K70,4),"")</f>
        <v/>
      </c>
    </row>
    <row r="71" spans="1:12" s="5" customFormat="1" ht="19.95" customHeight="1" x14ac:dyDescent="0.7">
      <c r="A71" s="25"/>
      <c r="B71" s="14"/>
      <c r="C71" s="77"/>
      <c r="D71" s="78"/>
      <c r="E71" s="77"/>
      <c r="F71" s="78"/>
      <c r="G71" s="79"/>
      <c r="H71" s="79"/>
      <c r="I71" s="79"/>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77"/>
      <c r="D72" s="78"/>
      <c r="E72" s="77"/>
      <c r="F72" s="78"/>
      <c r="G72" s="79"/>
      <c r="H72" s="79"/>
      <c r="I72" s="79"/>
      <c r="J72" s="11" t="str">
        <f t="shared" si="6"/>
        <v/>
      </c>
      <c r="K72" s="12">
        <f t="shared" si="7"/>
        <v>1.3698630136986301E-3</v>
      </c>
      <c r="L72" s="26" t="str">
        <f t="shared" si="8"/>
        <v/>
      </c>
    </row>
    <row r="73" spans="1:12" s="5" customFormat="1" ht="19.95" customHeight="1" x14ac:dyDescent="0.7">
      <c r="A73" s="25"/>
      <c r="B73" s="14"/>
      <c r="C73" s="77"/>
      <c r="D73" s="78"/>
      <c r="E73" s="77"/>
      <c r="F73" s="78"/>
      <c r="G73" s="79"/>
      <c r="H73" s="79"/>
      <c r="I73" s="79"/>
      <c r="J73" s="11" t="str">
        <f t="shared" si="6"/>
        <v/>
      </c>
      <c r="K73" s="12">
        <f t="shared" si="7"/>
        <v>1.3698630136986301E-3</v>
      </c>
      <c r="L73" s="26" t="str">
        <f t="shared" si="8"/>
        <v/>
      </c>
    </row>
    <row r="74" spans="1:12" s="5" customFormat="1" ht="19.95" customHeight="1" x14ac:dyDescent="0.7">
      <c r="A74" s="25"/>
      <c r="B74" s="14"/>
      <c r="C74" s="77"/>
      <c r="D74" s="78"/>
      <c r="E74" s="77"/>
      <c r="F74" s="78" t="str">
        <f>IF(OR(ISBLANK(#REF!),ISBLANK(B74)),"",B74-#REF!)</f>
        <v/>
      </c>
      <c r="G74" s="79"/>
      <c r="H74" s="79"/>
      <c r="I74" s="79"/>
      <c r="J74" s="11" t="str">
        <f t="shared" si="6"/>
        <v/>
      </c>
      <c r="K74" s="12">
        <f t="shared" si="7"/>
        <v>1.3698630136986301E-3</v>
      </c>
      <c r="L74" s="26" t="str">
        <f t="shared" si="8"/>
        <v/>
      </c>
    </row>
    <row r="75" spans="1:12" s="5" customFormat="1" ht="19.95" customHeight="1" x14ac:dyDescent="0.7">
      <c r="A75" s="25"/>
      <c r="B75" s="14"/>
      <c r="C75" s="77"/>
      <c r="D75" s="78"/>
      <c r="E75" s="77"/>
      <c r="F75" s="78" t="str">
        <f>IF(OR(ISBLANK(#REF!),ISBLANK(B75)),"",B75-#REF!)</f>
        <v/>
      </c>
      <c r="G75" s="79"/>
      <c r="H75" s="79"/>
      <c r="I75" s="79"/>
      <c r="J75" s="11" t="str">
        <f t="shared" si="6"/>
        <v/>
      </c>
      <c r="K75" s="12">
        <f t="shared" si="7"/>
        <v>1.3698630136986301E-3</v>
      </c>
      <c r="L75" s="26" t="str">
        <f t="shared" si="8"/>
        <v/>
      </c>
    </row>
    <row r="76" spans="1:12" s="5" customFormat="1" ht="19.95" customHeight="1" x14ac:dyDescent="0.7">
      <c r="A76" s="25"/>
      <c r="B76" s="14"/>
      <c r="C76" s="77"/>
      <c r="D76" s="78"/>
      <c r="E76" s="77"/>
      <c r="F76" s="78" t="str">
        <f>IF(OR(ISBLANK(#REF!),ISBLANK(B76)),"",B76-#REF!)</f>
        <v/>
      </c>
      <c r="G76" s="79"/>
      <c r="H76" s="79"/>
      <c r="I76" s="79"/>
      <c r="J76" s="11" t="str">
        <f t="shared" si="6"/>
        <v/>
      </c>
      <c r="K76" s="12">
        <f t="shared" si="7"/>
        <v>1.3698630136986301E-3</v>
      </c>
      <c r="L76" s="26" t="str">
        <f t="shared" si="8"/>
        <v/>
      </c>
    </row>
    <row r="77" spans="1:12" s="5" customFormat="1" ht="19.95" customHeight="1" x14ac:dyDescent="0.7">
      <c r="A77" s="25"/>
      <c r="B77" s="14"/>
      <c r="C77" s="77"/>
      <c r="D77" s="78"/>
      <c r="E77" s="77"/>
      <c r="F77" s="78" t="str">
        <f>IF(OR(ISBLANK(#REF!),ISBLANK(B77)),"",B77-#REF!)</f>
        <v/>
      </c>
      <c r="G77" s="79"/>
      <c r="H77" s="79"/>
      <c r="I77" s="79"/>
      <c r="J77" s="11" t="str">
        <f t="shared" si="6"/>
        <v/>
      </c>
      <c r="K77" s="12">
        <f t="shared" si="7"/>
        <v>1.3698630136986301E-3</v>
      </c>
      <c r="L77" s="26" t="str">
        <f t="shared" si="8"/>
        <v/>
      </c>
    </row>
    <row r="78" spans="1:12" s="5" customFormat="1" ht="19.95" customHeight="1" x14ac:dyDescent="0.7">
      <c r="A78" s="25"/>
      <c r="B78" s="14"/>
      <c r="C78" s="77"/>
      <c r="D78" s="78"/>
      <c r="E78" s="77"/>
      <c r="F78" s="78" t="str">
        <f>IF(OR(ISBLANK(#REF!),ISBLANK(B78)),"",B78-#REF!)</f>
        <v/>
      </c>
      <c r="G78" s="79"/>
      <c r="H78" s="79"/>
      <c r="I78" s="79"/>
      <c r="J78" s="11" t="str">
        <f t="shared" si="6"/>
        <v/>
      </c>
      <c r="K78" s="12">
        <f t="shared" si="7"/>
        <v>1.3698630136986301E-3</v>
      </c>
      <c r="L78" s="26" t="str">
        <f t="shared" si="8"/>
        <v/>
      </c>
    </row>
    <row r="79" spans="1:12" s="5" customFormat="1" ht="19.95" customHeight="1" x14ac:dyDescent="0.7">
      <c r="A79" s="25"/>
      <c r="B79" s="14"/>
      <c r="C79" s="77"/>
      <c r="D79" s="78"/>
      <c r="E79" s="77"/>
      <c r="F79" s="78" t="str">
        <f>IF(OR(ISBLANK(#REF!),ISBLANK(B79)),"",B79-#REF!)</f>
        <v/>
      </c>
      <c r="G79" s="79"/>
      <c r="H79" s="79"/>
      <c r="I79" s="79"/>
      <c r="J79" s="11" t="str">
        <f t="shared" si="6"/>
        <v/>
      </c>
      <c r="K79" s="12">
        <f t="shared" si="7"/>
        <v>1.3698630136986301E-3</v>
      </c>
      <c r="L79" s="26" t="str">
        <f t="shared" si="8"/>
        <v/>
      </c>
    </row>
    <row r="80" spans="1:12" s="5" customFormat="1" ht="19.95" customHeight="1" x14ac:dyDescent="0.7">
      <c r="A80" s="25"/>
      <c r="B80" s="14"/>
      <c r="C80" s="77"/>
      <c r="D80" s="78"/>
      <c r="E80" s="77"/>
      <c r="F80" s="78" t="str">
        <f>IF(OR(ISBLANK(#REF!),ISBLANK(B80)),"",B80-#REF!)</f>
        <v/>
      </c>
      <c r="G80" s="79"/>
      <c r="H80" s="79"/>
      <c r="I80" s="79"/>
      <c r="J80" s="11" t="str">
        <f t="shared" si="6"/>
        <v/>
      </c>
      <c r="K80" s="12">
        <f t="shared" si="7"/>
        <v>1.3698630136986301E-3</v>
      </c>
      <c r="L80" s="26" t="str">
        <f t="shared" si="8"/>
        <v/>
      </c>
    </row>
    <row r="81" spans="1:12" s="5" customFormat="1" ht="19.95" customHeight="1" x14ac:dyDescent="0.7">
      <c r="A81" s="25"/>
      <c r="B81" s="14"/>
      <c r="C81" s="77"/>
      <c r="D81" s="78"/>
      <c r="E81" s="77"/>
      <c r="F81" s="78" t="str">
        <f>IF(OR(ISBLANK(#REF!),ISBLANK(B81)),"",B81-#REF!)</f>
        <v/>
      </c>
      <c r="G81" s="79"/>
      <c r="H81" s="79"/>
      <c r="I81" s="79"/>
      <c r="J81" s="11" t="str">
        <f t="shared" si="6"/>
        <v/>
      </c>
      <c r="K81" s="12">
        <f t="shared" si="7"/>
        <v>1.3698630136986301E-3</v>
      </c>
      <c r="L81" s="26" t="str">
        <f t="shared" si="8"/>
        <v/>
      </c>
    </row>
    <row r="82" spans="1:12" s="5" customFormat="1" ht="19.95" customHeight="1" x14ac:dyDescent="0.7">
      <c r="A82" s="25"/>
      <c r="B82" s="14"/>
      <c r="C82" s="77"/>
      <c r="D82" s="78"/>
      <c r="E82" s="77"/>
      <c r="F82" s="78" t="str">
        <f>IF(OR(ISBLANK(#REF!),ISBLANK(B82)),"",B82-#REF!)</f>
        <v/>
      </c>
      <c r="G82" s="79"/>
      <c r="H82" s="79"/>
      <c r="I82" s="79"/>
      <c r="J82" s="11" t="str">
        <f t="shared" si="6"/>
        <v/>
      </c>
      <c r="K82" s="12">
        <f t="shared" si="7"/>
        <v>1.3698630136986301E-3</v>
      </c>
      <c r="L82" s="26" t="str">
        <f t="shared" si="8"/>
        <v/>
      </c>
    </row>
    <row r="83" spans="1:12" s="5" customFormat="1" ht="19.95" customHeight="1" x14ac:dyDescent="0.7">
      <c r="A83" s="25"/>
      <c r="B83" s="14"/>
      <c r="C83" s="77"/>
      <c r="D83" s="78"/>
      <c r="E83" s="77"/>
      <c r="F83" s="78" t="str">
        <f>IF(OR(ISBLANK(#REF!),ISBLANK(B83)),"",B83-#REF!)</f>
        <v/>
      </c>
      <c r="G83" s="79"/>
      <c r="H83" s="79"/>
      <c r="I83" s="79"/>
      <c r="J83" s="11" t="str">
        <f t="shared" si="6"/>
        <v/>
      </c>
      <c r="K83" s="12">
        <f t="shared" si="7"/>
        <v>1.3698630136986301E-3</v>
      </c>
      <c r="L83" s="26" t="str">
        <f t="shared" si="8"/>
        <v/>
      </c>
    </row>
    <row r="84" spans="1:12" s="5" customFormat="1" ht="34.799999999999997" customHeight="1" x14ac:dyDescent="0.7">
      <c r="A84" s="80" t="s">
        <v>89</v>
      </c>
      <c r="B84" s="81"/>
      <c r="C84" s="81"/>
      <c r="D84" s="81"/>
      <c r="E84" s="81"/>
      <c r="F84" s="81"/>
      <c r="G84" s="81"/>
      <c r="H84" s="81"/>
      <c r="I84" s="81"/>
      <c r="J84" s="81"/>
      <c r="K84" s="82"/>
      <c r="L84" s="38">
        <f>MIN(10,ROUND(SUM(L70:L83),4))</f>
        <v>0</v>
      </c>
    </row>
    <row r="85" spans="1:12" s="2" customFormat="1" ht="66.599999999999994" customHeight="1" x14ac:dyDescent="0.25">
      <c r="A85" s="83" t="s">
        <v>42</v>
      </c>
      <c r="B85" s="84"/>
      <c r="C85" s="84"/>
      <c r="D85" s="84"/>
      <c r="E85" s="84"/>
      <c r="F85" s="84"/>
      <c r="G85" s="84"/>
      <c r="H85" s="84"/>
      <c r="I85" s="84"/>
      <c r="J85" s="85"/>
      <c r="K85" s="86"/>
      <c r="L85" s="22">
        <v>10</v>
      </c>
    </row>
    <row r="86" spans="1:12" s="2" customFormat="1" ht="34.950000000000003" customHeight="1" x14ac:dyDescent="0.25">
      <c r="A86" s="23" t="s">
        <v>26</v>
      </c>
      <c r="B86" s="10" t="s">
        <v>85</v>
      </c>
      <c r="C86" s="87" t="s">
        <v>15</v>
      </c>
      <c r="D86" s="88"/>
      <c r="E86" s="87" t="s">
        <v>38</v>
      </c>
      <c r="F86" s="88"/>
      <c r="G86" s="87" t="s">
        <v>39</v>
      </c>
      <c r="H86" s="94"/>
      <c r="I86" s="88"/>
      <c r="J86" s="10" t="s">
        <v>12</v>
      </c>
      <c r="K86" s="10" t="s">
        <v>13</v>
      </c>
      <c r="L86" s="24" t="s">
        <v>14</v>
      </c>
    </row>
    <row r="87" spans="1:12" s="4" customFormat="1" ht="19.95" customHeight="1" x14ac:dyDescent="0.7">
      <c r="A87" s="25"/>
      <c r="B87" s="13"/>
      <c r="C87" s="77"/>
      <c r="D87" s="78"/>
      <c r="E87" s="77"/>
      <c r="F87" s="78"/>
      <c r="G87" s="79"/>
      <c r="H87" s="79"/>
      <c r="I87" s="79"/>
      <c r="J87" s="11" t="str">
        <f>IF(OR(ISBLANK(A87),ISBLANK(B87)),"",(B87-A87)+1)</f>
        <v/>
      </c>
      <c r="K87" s="12">
        <f>10/7300</f>
        <v>1.3698630136986301E-3</v>
      </c>
      <c r="L87" s="26" t="str">
        <f>IFERROR(ROUND(J87*K87,4),"")</f>
        <v/>
      </c>
    </row>
    <row r="88" spans="1:12" s="5" customFormat="1" ht="19.95" customHeight="1" x14ac:dyDescent="0.7">
      <c r="A88" s="25"/>
      <c r="B88" s="14"/>
      <c r="C88" s="77"/>
      <c r="D88" s="78"/>
      <c r="E88" s="77"/>
      <c r="F88" s="78"/>
      <c r="G88" s="79"/>
      <c r="H88" s="79"/>
      <c r="I88" s="79"/>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77"/>
      <c r="D89" s="78"/>
      <c r="E89" s="77"/>
      <c r="F89" s="78"/>
      <c r="G89" s="79"/>
      <c r="H89" s="79"/>
      <c r="I89" s="79"/>
      <c r="J89" s="11" t="str">
        <f t="shared" si="9"/>
        <v/>
      </c>
      <c r="K89" s="12">
        <f t="shared" si="10"/>
        <v>1.3698630136986301E-3</v>
      </c>
      <c r="L89" s="26" t="str">
        <f t="shared" si="11"/>
        <v/>
      </c>
    </row>
    <row r="90" spans="1:12" s="5" customFormat="1" ht="19.95" customHeight="1" x14ac:dyDescent="0.7">
      <c r="A90" s="25"/>
      <c r="B90" s="14"/>
      <c r="C90" s="77"/>
      <c r="D90" s="78"/>
      <c r="E90" s="77"/>
      <c r="F90" s="78"/>
      <c r="G90" s="79"/>
      <c r="H90" s="79"/>
      <c r="I90" s="79"/>
      <c r="J90" s="11" t="str">
        <f t="shared" si="9"/>
        <v/>
      </c>
      <c r="K90" s="12">
        <f t="shared" si="10"/>
        <v>1.3698630136986301E-3</v>
      </c>
      <c r="L90" s="26" t="str">
        <f t="shared" si="11"/>
        <v/>
      </c>
    </row>
    <row r="91" spans="1:12" s="5" customFormat="1" ht="19.95" customHeight="1" x14ac:dyDescent="0.7">
      <c r="A91" s="25"/>
      <c r="B91" s="14"/>
      <c r="C91" s="77"/>
      <c r="D91" s="78"/>
      <c r="E91" s="77"/>
      <c r="F91" s="78" t="str">
        <f>IF(OR(ISBLANK(#REF!),ISBLANK(B91)),"",B91-#REF!)</f>
        <v/>
      </c>
      <c r="G91" s="79"/>
      <c r="H91" s="79"/>
      <c r="I91" s="79"/>
      <c r="J91" s="11" t="str">
        <f t="shared" si="9"/>
        <v/>
      </c>
      <c r="K91" s="12">
        <f t="shared" si="10"/>
        <v>1.3698630136986301E-3</v>
      </c>
      <c r="L91" s="26" t="str">
        <f t="shared" si="11"/>
        <v/>
      </c>
    </row>
    <row r="92" spans="1:12" s="5" customFormat="1" ht="19.95" customHeight="1" x14ac:dyDescent="0.7">
      <c r="A92" s="25"/>
      <c r="B92" s="14"/>
      <c r="C92" s="77"/>
      <c r="D92" s="78"/>
      <c r="E92" s="77"/>
      <c r="F92" s="78" t="str">
        <f>IF(OR(ISBLANK(#REF!),ISBLANK(B92)),"",B92-#REF!)</f>
        <v/>
      </c>
      <c r="G92" s="79"/>
      <c r="H92" s="79"/>
      <c r="I92" s="79"/>
      <c r="J92" s="11" t="str">
        <f t="shared" si="9"/>
        <v/>
      </c>
      <c r="K92" s="12">
        <f t="shared" si="10"/>
        <v>1.3698630136986301E-3</v>
      </c>
      <c r="L92" s="26" t="str">
        <f t="shared" si="11"/>
        <v/>
      </c>
    </row>
    <row r="93" spans="1:12" s="5" customFormat="1" ht="19.95" customHeight="1" x14ac:dyDescent="0.7">
      <c r="A93" s="25"/>
      <c r="B93" s="14"/>
      <c r="C93" s="77"/>
      <c r="D93" s="78"/>
      <c r="E93" s="77"/>
      <c r="F93" s="78" t="str">
        <f>IF(OR(ISBLANK(#REF!),ISBLANK(B93)),"",B93-#REF!)</f>
        <v/>
      </c>
      <c r="G93" s="79"/>
      <c r="H93" s="79"/>
      <c r="I93" s="79"/>
      <c r="J93" s="11" t="str">
        <f t="shared" si="9"/>
        <v/>
      </c>
      <c r="K93" s="12">
        <f t="shared" si="10"/>
        <v>1.3698630136986301E-3</v>
      </c>
      <c r="L93" s="26" t="str">
        <f t="shared" si="11"/>
        <v/>
      </c>
    </row>
    <row r="94" spans="1:12" s="5" customFormat="1" ht="19.95" customHeight="1" x14ac:dyDescent="0.7">
      <c r="A94" s="25"/>
      <c r="B94" s="14"/>
      <c r="C94" s="77"/>
      <c r="D94" s="78"/>
      <c r="E94" s="77"/>
      <c r="F94" s="78" t="str">
        <f>IF(OR(ISBLANK(#REF!),ISBLANK(B94)),"",B94-#REF!)</f>
        <v/>
      </c>
      <c r="G94" s="79"/>
      <c r="H94" s="79"/>
      <c r="I94" s="79"/>
      <c r="J94" s="11" t="str">
        <f t="shared" si="9"/>
        <v/>
      </c>
      <c r="K94" s="12">
        <f t="shared" si="10"/>
        <v>1.3698630136986301E-3</v>
      </c>
      <c r="L94" s="26" t="str">
        <f t="shared" si="11"/>
        <v/>
      </c>
    </row>
    <row r="95" spans="1:12" s="5" customFormat="1" ht="19.95" customHeight="1" x14ac:dyDescent="0.7">
      <c r="A95" s="25"/>
      <c r="B95" s="14"/>
      <c r="C95" s="77"/>
      <c r="D95" s="78"/>
      <c r="E95" s="77"/>
      <c r="F95" s="78" t="str">
        <f>IF(OR(ISBLANK(#REF!),ISBLANK(B95)),"",B95-#REF!)</f>
        <v/>
      </c>
      <c r="G95" s="79"/>
      <c r="H95" s="79"/>
      <c r="I95" s="79"/>
      <c r="J95" s="11" t="str">
        <f t="shared" si="9"/>
        <v/>
      </c>
      <c r="K95" s="12">
        <f t="shared" si="10"/>
        <v>1.3698630136986301E-3</v>
      </c>
      <c r="L95" s="26" t="str">
        <f t="shared" si="11"/>
        <v/>
      </c>
    </row>
    <row r="96" spans="1:12" s="5" customFormat="1" ht="19.95" customHeight="1" x14ac:dyDescent="0.7">
      <c r="A96" s="25"/>
      <c r="B96" s="14"/>
      <c r="C96" s="77"/>
      <c r="D96" s="78"/>
      <c r="E96" s="77"/>
      <c r="F96" s="78" t="str">
        <f>IF(OR(ISBLANK(#REF!),ISBLANK(B96)),"",B96-#REF!)</f>
        <v/>
      </c>
      <c r="G96" s="79"/>
      <c r="H96" s="79"/>
      <c r="I96" s="79"/>
      <c r="J96" s="11" t="str">
        <f t="shared" si="9"/>
        <v/>
      </c>
      <c r="K96" s="12">
        <f t="shared" si="10"/>
        <v>1.3698630136986301E-3</v>
      </c>
      <c r="L96" s="26" t="str">
        <f t="shared" si="11"/>
        <v/>
      </c>
    </row>
    <row r="97" spans="1:12" s="5" customFormat="1" ht="19.95" customHeight="1" x14ac:dyDescent="0.7">
      <c r="A97" s="25"/>
      <c r="B97" s="14"/>
      <c r="C97" s="77"/>
      <c r="D97" s="78"/>
      <c r="E97" s="77"/>
      <c r="F97" s="78" t="str">
        <f>IF(OR(ISBLANK(#REF!),ISBLANK(B97)),"",B97-#REF!)</f>
        <v/>
      </c>
      <c r="G97" s="79"/>
      <c r="H97" s="79"/>
      <c r="I97" s="79"/>
      <c r="J97" s="11" t="str">
        <f t="shared" si="9"/>
        <v/>
      </c>
      <c r="K97" s="12">
        <f t="shared" si="10"/>
        <v>1.3698630136986301E-3</v>
      </c>
      <c r="L97" s="26" t="str">
        <f t="shared" si="11"/>
        <v/>
      </c>
    </row>
    <row r="98" spans="1:12" s="5" customFormat="1" ht="19.95" customHeight="1" x14ac:dyDescent="0.7">
      <c r="A98" s="25"/>
      <c r="B98" s="14"/>
      <c r="C98" s="77"/>
      <c r="D98" s="78"/>
      <c r="E98" s="77"/>
      <c r="F98" s="78" t="str">
        <f>IF(OR(ISBLANK(#REF!),ISBLANK(B98)),"",B98-#REF!)</f>
        <v/>
      </c>
      <c r="G98" s="79"/>
      <c r="H98" s="79"/>
      <c r="I98" s="79"/>
      <c r="J98" s="11" t="str">
        <f t="shared" si="9"/>
        <v/>
      </c>
      <c r="K98" s="12">
        <f t="shared" si="10"/>
        <v>1.3698630136986301E-3</v>
      </c>
      <c r="L98" s="26" t="str">
        <f t="shared" si="11"/>
        <v/>
      </c>
    </row>
    <row r="99" spans="1:12" s="5" customFormat="1" ht="19.95" customHeight="1" x14ac:dyDescent="0.7">
      <c r="A99" s="25"/>
      <c r="B99" s="14"/>
      <c r="C99" s="77"/>
      <c r="D99" s="78"/>
      <c r="E99" s="77"/>
      <c r="F99" s="78" t="str">
        <f>IF(OR(ISBLANK(#REF!),ISBLANK(B99)),"",B99-#REF!)</f>
        <v/>
      </c>
      <c r="G99" s="79"/>
      <c r="H99" s="79"/>
      <c r="I99" s="79"/>
      <c r="J99" s="11" t="str">
        <f t="shared" si="9"/>
        <v/>
      </c>
      <c r="K99" s="12">
        <f t="shared" si="10"/>
        <v>1.3698630136986301E-3</v>
      </c>
      <c r="L99" s="26" t="str">
        <f t="shared" si="11"/>
        <v/>
      </c>
    </row>
    <row r="100" spans="1:12" s="5" customFormat="1" ht="19.95" customHeight="1" x14ac:dyDescent="0.7">
      <c r="A100" s="25"/>
      <c r="B100" s="14"/>
      <c r="C100" s="77"/>
      <c r="D100" s="78"/>
      <c r="E100" s="77"/>
      <c r="F100" s="78" t="str">
        <f>IF(OR(ISBLANK(#REF!),ISBLANK(B100)),"",B100-#REF!)</f>
        <v/>
      </c>
      <c r="G100" s="79"/>
      <c r="H100" s="79"/>
      <c r="I100" s="79"/>
      <c r="J100" s="11" t="str">
        <f>IF(OR(ISBLANK(A100),ISBLANK(B100)),"",(B100-A100)+1)</f>
        <v/>
      </c>
      <c r="K100" s="12">
        <f t="shared" si="10"/>
        <v>1.3698630136986301E-3</v>
      </c>
      <c r="L100" s="26" t="str">
        <f t="shared" si="11"/>
        <v/>
      </c>
    </row>
    <row r="101" spans="1:12" s="5" customFormat="1" ht="34.799999999999997" customHeight="1" x14ac:dyDescent="0.7">
      <c r="A101" s="80" t="s">
        <v>89</v>
      </c>
      <c r="B101" s="81"/>
      <c r="C101" s="81"/>
      <c r="D101" s="81"/>
      <c r="E101" s="81"/>
      <c r="F101" s="81"/>
      <c r="G101" s="81"/>
      <c r="H101" s="81"/>
      <c r="I101" s="81"/>
      <c r="J101" s="81"/>
      <c r="K101" s="82"/>
      <c r="L101" s="38">
        <f>MIN(10,ROUND(SUM(L87:L100),4))</f>
        <v>0</v>
      </c>
    </row>
    <row r="102" spans="1:12" s="6" customFormat="1" ht="31.8" customHeight="1" x14ac:dyDescent="0.7">
      <c r="A102" s="95" t="s">
        <v>83</v>
      </c>
      <c r="B102" s="96"/>
      <c r="C102" s="96"/>
      <c r="D102" s="96"/>
      <c r="E102" s="96"/>
      <c r="F102" s="96"/>
      <c r="G102" s="97"/>
      <c r="H102" s="97"/>
      <c r="I102" s="97"/>
      <c r="J102" s="96"/>
      <c r="K102" s="98"/>
      <c r="L102" s="27" t="s">
        <v>86</v>
      </c>
    </row>
    <row r="103" spans="1:12" s="6" customFormat="1" ht="39" customHeight="1" x14ac:dyDescent="0.7">
      <c r="A103" s="140" t="s">
        <v>87</v>
      </c>
      <c r="B103" s="141"/>
      <c r="C103" s="141"/>
      <c r="D103" s="141"/>
      <c r="E103" s="141"/>
      <c r="F103" s="141"/>
      <c r="G103" s="141"/>
      <c r="H103" s="141"/>
      <c r="I103" s="141"/>
      <c r="J103" s="141"/>
      <c r="K103" s="141"/>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145" t="s">
        <v>16</v>
      </c>
      <c r="B105" s="146"/>
      <c r="C105" s="144"/>
      <c r="D105" s="144"/>
      <c r="E105" s="144"/>
      <c r="F105" s="144"/>
      <c r="G105" s="43" t="s">
        <v>17</v>
      </c>
      <c r="H105" s="42"/>
      <c r="I105" s="44"/>
      <c r="J105" s="44"/>
      <c r="K105" s="44"/>
      <c r="L105" s="45"/>
    </row>
    <row r="106" spans="1:12" s="6" customFormat="1" ht="17.399999999999999" customHeight="1" x14ac:dyDescent="0.7">
      <c r="A106" s="30"/>
      <c r="B106" s="142"/>
      <c r="C106" s="142"/>
      <c r="D106" s="142"/>
      <c r="E106" s="142"/>
      <c r="F106" s="142"/>
      <c r="G106" s="142"/>
      <c r="H106" s="142"/>
      <c r="I106" s="142"/>
      <c r="J106" s="142"/>
      <c r="K106" s="142"/>
      <c r="L106" s="45"/>
    </row>
    <row r="107" spans="1:12" s="8" customFormat="1" ht="117.6" customHeight="1" x14ac:dyDescent="0.7">
      <c r="A107" s="29"/>
      <c r="B107" s="143" t="s">
        <v>90</v>
      </c>
      <c r="C107" s="143"/>
      <c r="D107" s="143"/>
      <c r="E107" s="143"/>
      <c r="F107" s="143"/>
      <c r="G107" s="143"/>
      <c r="H107" s="143"/>
      <c r="I107" s="143"/>
      <c r="J107" s="143"/>
      <c r="K107" s="143"/>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144"/>
      <c r="E109" s="144"/>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139"/>
      <c r="F114" s="139"/>
      <c r="G114" s="139"/>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ve1F6N4GHL/4ghM4CJ2qEcyAlBxEd9ljKJBrM8d75PA7f4qkhZF07XmI7LHnWjx423jmCjUFXcSQns+PBKFvqQ==" saltValue="Q8q2sRlmgQb8ebOq6xz5Ng==" spinCount="100000" sheet="1" objects="1" scenarios="1"/>
  <mergeCells count="247">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94:F94"/>
    <mergeCell ref="G94:I94"/>
    <mergeCell ref="C96:D96"/>
    <mergeCell ref="E96:F96"/>
    <mergeCell ref="G96:I96"/>
    <mergeCell ref="C97:D97"/>
    <mergeCell ref="E97:F97"/>
    <mergeCell ref="G97:I97"/>
    <mergeCell ref="C95:D95"/>
    <mergeCell ref="E95:F95"/>
    <mergeCell ref="G95:I95"/>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2024-12-30T10:59:15Z</dcterms:modified>
</cp:coreProperties>
</file>